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6" windowWidth="12120" windowHeight="7104" tabRatio="601" activeTab="1"/>
  </bookViews>
  <sheets>
    <sheet name="вересень" sheetId="1" r:id="rId1"/>
    <sheet name="з початку року" sheetId="2" r:id="rId2"/>
    <sheet name="уточнення планових показників" sheetId="3" r:id="rId3"/>
  </sheets>
  <externalReferences>
    <externalReference r:id="rId6"/>
    <externalReference r:id="rId7"/>
    <externalReference r:id="rId8"/>
  </externalReferences>
  <definedNames>
    <definedName name="_xlnm.Print_Area" localSheetId="1">'з початку року'!$A$1:$P$47</definedName>
  </definedNames>
  <calcPr fullCalcOnLoad="1"/>
</workbook>
</file>

<file path=xl/sharedStrings.xml><?xml version="1.0" encoding="utf-8"?>
<sst xmlns="http://schemas.openxmlformats.org/spreadsheetml/2006/main" count="90" uniqueCount="78">
  <si>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</si>
  <si>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</si>
  <si>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</si>
  <si>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</si>
  <si>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</si>
  <si>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</si>
  <si>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</si>
  <si>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</si>
  <si>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</si>
  <si>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</si>
  <si>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</si>
  <si>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</si>
  <si>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</si>
  <si>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</si>
  <si>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</si>
  <si>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</si>
  <si>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</si>
  <si>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</si>
  <si>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</si>
  <si>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</si>
  <si>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</si>
  <si>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</si>
  <si>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</si>
  <si>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</si>
  <si>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</si>
  <si>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</si>
  <si>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</si>
  <si>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</si>
  <si>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</si>
  <si>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</si>
  <si>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</si>
  <si>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</si>
  <si>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</si>
  <si>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</si>
  <si>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</si>
  <si>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</si>
  <si>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</si>
  <si>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</si>
  <si>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</si>
  <si>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</si>
  <si>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</si>
  <si>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</si>
  <si>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</si>
  <si>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</si>
  <si>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</si>
  <si>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</si>
  <si>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</si>
  <si>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</si>
  <si>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</si>
  <si>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</si>
  <si>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</si>
  <si>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</si>
  <si>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</si>
  <si>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</si>
  <si>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</si>
  <si>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</si>
  <si>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</si>
  <si>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</si>
  <si>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факт  на 01.02.17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</si>
  <si>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</si>
  <si>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</si>
  <si>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</si>
  <si>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</si>
  <si>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</si>
  <si>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2019 рік</t>
  </si>
  <si>
    <t>00.00.2019</t>
  </si>
  <si>
    <t>Розпис доходів ЗФ на 2019 рк</t>
  </si>
  <si>
    <t>Уточнений  розпис доходів</t>
  </si>
  <si>
    <r>
      <t>Реклама, пайова участь</t>
    </r>
    <r>
      <rPr>
        <sz val="8"/>
        <rFont val="Times New Roman"/>
        <family val="1"/>
      </rPr>
      <t xml:space="preserve"> </t>
    </r>
    <r>
      <rPr>
        <i/>
        <sz val="7"/>
        <rFont val="Times New Roman"/>
        <family val="1"/>
      </rPr>
      <t>(благоустрій)</t>
    </r>
    <r>
      <rPr>
        <i/>
        <sz val="8"/>
        <rFont val="Times New Roman"/>
        <family val="1"/>
      </rPr>
      <t xml:space="preserve">, </t>
    </r>
    <r>
      <rPr>
        <sz val="9"/>
        <rFont val="Times New Roman"/>
        <family val="1"/>
      </rPr>
      <t>повернення</t>
    </r>
  </si>
  <si>
    <t>Динаміка надходжень податків та неподаткових платежів за вересень 2019 року</t>
  </si>
  <si>
    <t>Фактичні надходження (вересень)</t>
  </si>
  <si>
    <t xml:space="preserve">Динаміка надходжень до бюджету розвитку за вересень 2019 р. </t>
  </si>
  <si>
    <t>план на січень-вересень 2019р.</t>
  </si>
  <si>
    <t>станом на 18.09.2019</t>
  </si>
  <si>
    <r>
      <t xml:space="preserve">станом на 18.09.2019р.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</si>
  <si>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18.09.2019р.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</si>
  <si>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17.09.2019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</si>
  <si>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18.09.2019р. :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</si>
</sst>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dd/mm/yy"/>
    <numFmt numFmtId="190" formatCode="d/m"/>
    <numFmt numFmtId="191" formatCode="0.000"/>
    <numFmt numFmtId="192" formatCode="0.0%"/>
    <numFmt numFmtId="193" formatCode="#,##0.0"/>
    <numFmt numFmtId="194" formatCode="mmm/yyyy"/>
    <numFmt numFmtId="195" formatCode="#0.00"/>
    <numFmt numFmtId="196" formatCode="[$-422]d\ mmmm\ yyyy&quot; р.&quot;"/>
    <numFmt numFmtId="197" formatCode="dd\.mm\.yy;@"/>
    <numFmt numFmtId="198" formatCode="#\ ##0.0"/>
  </numFmts>
  <fonts count="8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8.2"/>
      <color indexed="8"/>
      <name val="Arial Cyr"/>
      <family val="0"/>
    </font>
    <font>
      <i/>
      <sz val="7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4"/>
      <color indexed="8"/>
      <name val="Times New Roman"/>
      <family val="1"/>
    </font>
    <font>
      <sz val="5.7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0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2" fillId="25" borderId="1" applyNumberFormat="0" applyAlignment="0" applyProtection="0"/>
    <xf numFmtId="0" fontId="73" fillId="26" borderId="2" applyNumberFormat="0" applyAlignment="0" applyProtection="0"/>
    <xf numFmtId="0" fontId="74" fillId="26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7" borderId="7" applyNumberFormat="0" applyAlignment="0" applyProtection="0"/>
    <xf numFmtId="0" fontId="80" fillId="0" borderId="0" applyNumberFormat="0" applyFill="0" applyBorder="0" applyAlignment="0" applyProtection="0"/>
    <xf numFmtId="0" fontId="81" fillId="28" borderId="0" applyNumberFormat="0" applyBorder="0" applyAlignment="0" applyProtection="0"/>
    <xf numFmtId="0" fontId="70" fillId="0" borderId="0">
      <alignment/>
      <protection/>
    </xf>
    <xf numFmtId="0" fontId="6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6" fillId="31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8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93" fontId="1" fillId="0" borderId="0" xfId="0" applyNumberFormat="1" applyFont="1" applyAlignment="1">
      <alignment/>
    </xf>
    <xf numFmtId="189" fontId="2" fillId="0" borderId="12" xfId="0" applyNumberFormat="1" applyFont="1" applyFill="1" applyBorder="1" applyAlignment="1">
      <alignment horizontal="center"/>
    </xf>
    <xf numFmtId="193" fontId="0" fillId="0" borderId="13" xfId="0" applyNumberFormat="1" applyBorder="1" applyAlignment="1">
      <alignment/>
    </xf>
    <xf numFmtId="193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93" fontId="9" fillId="0" borderId="0" xfId="0" applyNumberFormat="1" applyFont="1" applyAlignment="1">
      <alignment/>
    </xf>
    <xf numFmtId="193" fontId="0" fillId="0" borderId="0" xfId="0" applyNumberFormat="1" applyAlignment="1">
      <alignment/>
    </xf>
    <xf numFmtId="193" fontId="7" fillId="0" borderId="11" xfId="0" applyNumberFormat="1" applyFont="1" applyBorder="1" applyAlignment="1">
      <alignment/>
    </xf>
    <xf numFmtId="193" fontId="8" fillId="4" borderId="11" xfId="0" applyNumberFormat="1" applyFont="1" applyFill="1" applyBorder="1" applyAlignment="1">
      <alignment/>
    </xf>
    <xf numFmtId="193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93" fontId="18" fillId="0" borderId="13" xfId="0" applyNumberFormat="1" applyFont="1" applyBorder="1" applyAlignment="1">
      <alignment/>
    </xf>
    <xf numFmtId="193" fontId="19" fillId="0" borderId="13" xfId="0" applyNumberFormat="1" applyFont="1" applyBorder="1" applyAlignment="1">
      <alignment/>
    </xf>
    <xf numFmtId="193" fontId="1" fillId="0" borderId="0" xfId="0" applyNumberFormat="1" applyFont="1" applyFill="1" applyBorder="1" applyAlignment="1" applyProtection="1">
      <alignment horizontal="right"/>
      <protection/>
    </xf>
    <xf numFmtId="193" fontId="1" fillId="0" borderId="11" xfId="0" applyNumberFormat="1" applyFont="1" applyBorder="1" applyAlignment="1">
      <alignment horizontal="center" vertical="center" wrapText="1"/>
    </xf>
    <xf numFmtId="193" fontId="23" fillId="0" borderId="15" xfId="0" applyNumberFormat="1" applyFont="1" applyBorder="1" applyAlignment="1">
      <alignment/>
    </xf>
    <xf numFmtId="193" fontId="7" fillId="0" borderId="13" xfId="0" applyNumberFormat="1" applyFont="1" applyBorder="1" applyAlignment="1">
      <alignment horizontal="center"/>
    </xf>
    <xf numFmtId="193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93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93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93" fontId="1" fillId="0" borderId="11" xfId="0" applyNumberFormat="1" applyFont="1" applyBorder="1" applyAlignment="1">
      <alignment horizontal="center" vertical="center" wrapText="1"/>
    </xf>
    <xf numFmtId="193" fontId="11" fillId="0" borderId="15" xfId="0" applyNumberFormat="1" applyFont="1" applyBorder="1" applyAlignment="1">
      <alignment horizontal="center" vertical="center"/>
    </xf>
    <xf numFmtId="193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93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93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93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93" fontId="28" fillId="0" borderId="11" xfId="0" applyNumberFormat="1" applyFont="1" applyBorder="1" applyAlignment="1">
      <alignment horizontal="center" vertical="center" wrapText="1"/>
    </xf>
    <xf numFmtId="193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93" fontId="2" fillId="0" borderId="11" xfId="0" applyNumberFormat="1" applyFont="1" applyBorder="1" applyAlignment="1">
      <alignment/>
    </xf>
    <xf numFmtId="193" fontId="2" fillId="0" borderId="0" xfId="0" applyNumberFormat="1" applyFont="1" applyAlignment="1">
      <alignment/>
    </xf>
    <xf numFmtId="193" fontId="2" fillId="0" borderId="20" xfId="0" applyNumberFormat="1" applyFont="1" applyBorder="1" applyAlignment="1">
      <alignment/>
    </xf>
    <xf numFmtId="193" fontId="2" fillId="0" borderId="21" xfId="0" applyNumberFormat="1" applyFont="1" applyBorder="1" applyAlignment="1">
      <alignment/>
    </xf>
    <xf numFmtId="193" fontId="2" fillId="0" borderId="22" xfId="0" applyNumberFormat="1" applyFont="1" applyBorder="1" applyAlignment="1">
      <alignment/>
    </xf>
    <xf numFmtId="193" fontId="2" fillId="0" borderId="23" xfId="0" applyNumberFormat="1" applyFont="1" applyBorder="1" applyAlignment="1">
      <alignment/>
    </xf>
    <xf numFmtId="193" fontId="2" fillId="0" borderId="22" xfId="0" applyNumberFormat="1" applyFont="1" applyFill="1" applyBorder="1" applyAlignment="1">
      <alignment/>
    </xf>
    <xf numFmtId="193" fontId="2" fillId="0" borderId="11" xfId="0" applyNumberFormat="1" applyFont="1" applyFill="1" applyBorder="1" applyAlignment="1">
      <alignment/>
    </xf>
    <xf numFmtId="193" fontId="2" fillId="0" borderId="23" xfId="0" applyNumberFormat="1" applyFont="1" applyFill="1" applyBorder="1" applyAlignment="1">
      <alignment/>
    </xf>
    <xf numFmtId="193" fontId="2" fillId="0" borderId="18" xfId="0" applyNumberFormat="1" applyFont="1" applyBorder="1" applyAlignment="1">
      <alignment/>
    </xf>
    <xf numFmtId="193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93" fontId="87" fillId="0" borderId="11" xfId="53" applyNumberFormat="1" applyFont="1" applyBorder="1">
      <alignment/>
      <protection/>
    </xf>
    <xf numFmtId="188" fontId="2" fillId="0" borderId="11" xfId="0" applyNumberFormat="1" applyFont="1" applyBorder="1" applyAlignment="1">
      <alignment/>
    </xf>
    <xf numFmtId="193" fontId="2" fillId="0" borderId="17" xfId="0" applyNumberFormat="1" applyFont="1" applyBorder="1" applyAlignment="1">
      <alignment/>
    </xf>
    <xf numFmtId="193" fontId="2" fillId="0" borderId="17" xfId="0" applyNumberFormat="1" applyFont="1" applyFill="1" applyBorder="1" applyAlignment="1">
      <alignment/>
    </xf>
    <xf numFmtId="188" fontId="2" fillId="0" borderId="25" xfId="0" applyNumberFormat="1" applyFont="1" applyFill="1" applyBorder="1" applyAlignment="1">
      <alignment/>
    </xf>
    <xf numFmtId="193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93" fontId="11" fillId="0" borderId="27" xfId="0" applyNumberFormat="1" applyFont="1" applyBorder="1" applyAlignment="1">
      <alignment/>
    </xf>
    <xf numFmtId="193" fontId="11" fillId="0" borderId="27" xfId="0" applyNumberFormat="1" applyFont="1" applyBorder="1" applyAlignment="1">
      <alignment/>
    </xf>
    <xf numFmtId="192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93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93" fontId="2" fillId="0" borderId="33" xfId="0" applyNumberFormat="1" applyFont="1" applyBorder="1" applyAlignment="1">
      <alignment/>
    </xf>
    <xf numFmtId="193" fontId="2" fillId="0" borderId="34" xfId="0" applyNumberFormat="1" applyFont="1" applyBorder="1" applyAlignment="1">
      <alignment/>
    </xf>
    <xf numFmtId="193" fontId="2" fillId="0" borderId="35" xfId="0" applyNumberFormat="1" applyFont="1" applyBorder="1" applyAlignment="1">
      <alignment/>
    </xf>
    <xf numFmtId="193" fontId="2" fillId="0" borderId="36" xfId="0" applyNumberFormat="1" applyFont="1" applyBorder="1" applyAlignment="1">
      <alignment/>
    </xf>
    <xf numFmtId="193" fontId="2" fillId="0" borderId="37" xfId="0" applyNumberFormat="1" applyFont="1" applyBorder="1" applyAlignment="1">
      <alignment/>
    </xf>
    <xf numFmtId="193" fontId="2" fillId="0" borderId="15" xfId="0" applyNumberFormat="1" applyFont="1" applyBorder="1" applyAlignment="1">
      <alignment/>
    </xf>
    <xf numFmtId="193" fontId="2" fillId="0" borderId="38" xfId="0" applyNumberFormat="1" applyFont="1" applyBorder="1" applyAlignment="1">
      <alignment/>
    </xf>
    <xf numFmtId="193" fontId="2" fillId="0" borderId="39" xfId="0" applyNumberFormat="1" applyFont="1" applyBorder="1" applyAlignment="1">
      <alignment/>
    </xf>
    <xf numFmtId="193" fontId="2" fillId="0" borderId="13" xfId="0" applyNumberFormat="1" applyFont="1" applyBorder="1" applyAlignment="1">
      <alignment/>
    </xf>
    <xf numFmtId="193" fontId="2" fillId="0" borderId="40" xfId="0" applyNumberFormat="1" applyFont="1" applyBorder="1" applyAlignment="1">
      <alignment/>
    </xf>
    <xf numFmtId="193" fontId="32" fillId="0" borderId="11" xfId="0" applyNumberFormat="1" applyFont="1" applyBorder="1" applyAlignment="1">
      <alignment horizontal="center" vertical="center" wrapText="1"/>
    </xf>
    <xf numFmtId="193" fontId="33" fillId="0" borderId="11" xfId="0" applyNumberFormat="1" applyFont="1" applyBorder="1" applyAlignment="1">
      <alignment/>
    </xf>
    <xf numFmtId="193" fontId="32" fillId="0" borderId="27" xfId="0" applyNumberFormat="1" applyFont="1" applyBorder="1" applyAlignment="1">
      <alignment/>
    </xf>
    <xf numFmtId="197" fontId="2" fillId="0" borderId="12" xfId="0" applyNumberFormat="1" applyFont="1" applyFill="1" applyBorder="1" applyAlignment="1">
      <alignment horizontal="center"/>
    </xf>
    <xf numFmtId="193" fontId="2" fillId="0" borderId="41" xfId="0" applyNumberFormat="1" applyFont="1" applyBorder="1" applyAlignment="1">
      <alignment/>
    </xf>
    <xf numFmtId="193" fontId="11" fillId="0" borderId="42" xfId="0" applyNumberFormat="1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7" fillId="0" borderId="43" xfId="0" applyFont="1" applyBorder="1" applyAlignment="1">
      <alignment horizontal="center" wrapText="1"/>
    </xf>
    <xf numFmtId="0" fontId="7" fillId="0" borderId="44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193" fontId="2" fillId="0" borderId="35" xfId="0" applyNumberFormat="1" applyFont="1" applyBorder="1" applyAlignment="1">
      <alignment horizontal="center"/>
    </xf>
    <xf numFmtId="193" fontId="2" fillId="0" borderId="52" xfId="0" applyNumberFormat="1" applyFont="1" applyBorder="1" applyAlignment="1">
      <alignment horizontal="center"/>
    </xf>
    <xf numFmtId="193" fontId="2" fillId="0" borderId="17" xfId="0" applyNumberFormat="1" applyFont="1" applyBorder="1" applyAlignment="1">
      <alignment horizontal="center"/>
    </xf>
    <xf numFmtId="193" fontId="2" fillId="0" borderId="18" xfId="0" applyNumberFormat="1" applyFont="1" applyBorder="1" applyAlignment="1">
      <alignment horizontal="center"/>
    </xf>
    <xf numFmtId="193" fontId="2" fillId="0" borderId="17" xfId="0" applyNumberFormat="1" applyFont="1" applyFill="1" applyBorder="1" applyAlignment="1">
      <alignment horizontal="center"/>
    </xf>
    <xf numFmtId="193" fontId="2" fillId="0" borderId="18" xfId="0" applyNumberFormat="1" applyFont="1" applyFill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93" fontId="16" fillId="0" borderId="53" xfId="0" applyNumberFormat="1" applyFont="1" applyBorder="1" applyAlignment="1">
      <alignment horizontal="center" vertical="center"/>
    </xf>
    <xf numFmtId="193" fontId="16" fillId="0" borderId="40" xfId="0" applyNumberFormat="1" applyFont="1" applyBorder="1" applyAlignment="1">
      <alignment horizontal="center" vertical="center"/>
    </xf>
    <xf numFmtId="193" fontId="16" fillId="0" borderId="54" xfId="0" applyNumberFormat="1" applyFont="1" applyBorder="1" applyAlignment="1">
      <alignment horizontal="center" vertical="center"/>
    </xf>
    <xf numFmtId="193" fontId="16" fillId="0" borderId="20" xfId="0" applyNumberFormat="1" applyFont="1" applyBorder="1" applyAlignment="1">
      <alignment horizontal="center" vertical="center"/>
    </xf>
    <xf numFmtId="193" fontId="16" fillId="0" borderId="47" xfId="0" applyNumberFormat="1" applyFont="1" applyBorder="1" applyAlignment="1">
      <alignment horizontal="center" vertical="center"/>
    </xf>
    <xf numFmtId="193" fontId="16" fillId="0" borderId="55" xfId="0" applyNumberFormat="1" applyFont="1" applyBorder="1" applyAlignment="1">
      <alignment horizontal="center" vertical="center"/>
    </xf>
    <xf numFmtId="193" fontId="2" fillId="0" borderId="56" xfId="0" applyNumberFormat="1" applyFont="1" applyBorder="1" applyAlignment="1">
      <alignment horizontal="center"/>
    </xf>
    <xf numFmtId="193" fontId="2" fillId="0" borderId="57" xfId="0" applyNumberFormat="1" applyFont="1" applyBorder="1" applyAlignment="1">
      <alignment horizontal="center"/>
    </xf>
    <xf numFmtId="193" fontId="11" fillId="0" borderId="58" xfId="0" applyNumberFormat="1" applyFont="1" applyBorder="1" applyAlignment="1">
      <alignment horizontal="center"/>
    </xf>
    <xf numFmtId="193" fontId="11" fillId="0" borderId="59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7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6" fillId="0" borderId="47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53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" fontId="14" fillId="0" borderId="22" xfId="0" applyNumberFormat="1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"/>
          <c:y val="0.05625"/>
          <c:w val="0.969"/>
          <c:h val="0.8437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вересень!$O$4:$O$24</c:f>
              <c:numCache/>
            </c:numRef>
          </c:val>
          <c:smooth val="1"/>
        </c:ser>
        <c:marker val="1"/>
        <c:axId val="26671024"/>
        <c:axId val="38712625"/>
      </c:lineChart>
      <c:dateAx>
        <c:axId val="2667102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712625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8712625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6671024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2975"/>
          <c:y val="0.933"/>
          <c:w val="0.6712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18.09.2019</a:t>
            </a:r>
          </a:p>
        </c:rich>
      </c:tx>
      <c:layout>
        <c:manualLayout>
          <c:xMode val="factor"/>
          <c:yMode val="factor"/>
          <c:x val="0.064"/>
          <c:y val="-0.033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5"/>
          <c:y val="0.10925"/>
          <c:w val="0.83775"/>
          <c:h val="0.8367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січень-вересень 2019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12869306"/>
        <c:axId val="48714891"/>
      </c:bar3DChart>
      <c:catAx>
        <c:axId val="12869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714891"/>
        <c:crosses val="autoZero"/>
        <c:auto val="1"/>
        <c:lblOffset val="100"/>
        <c:tickLblSkip val="1"/>
        <c:noMultiLvlLbl val="0"/>
      </c:catAx>
      <c:valAx>
        <c:axId val="48714891"/>
        <c:scaling>
          <c:orientation val="minMax"/>
          <c:max val="10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6025"/>
              <c:y val="0.08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869306"/>
        <c:crossesAt val="1"/>
        <c:crossBetween val="between"/>
        <c:dispUnits/>
        <c:majorUnit val="5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8"/>
          <c:y val="0.403"/>
          <c:w val="0.07675"/>
          <c:h val="0.36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5"/>
          <c:y val="-0.0332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2225"/>
          <c:w val="0.863"/>
          <c:h val="0.8887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січень-вересень 2019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35780836"/>
        <c:axId val="53592069"/>
      </c:bar3DChart>
      <c:catAx>
        <c:axId val="35780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3592069"/>
        <c:crosses val="autoZero"/>
        <c:auto val="1"/>
        <c:lblOffset val="100"/>
        <c:tickLblSkip val="1"/>
        <c:noMultiLvlLbl val="0"/>
      </c:catAx>
      <c:valAx>
        <c:axId val="53592069"/>
        <c:scaling>
          <c:orientation val="minMax"/>
          <c:max val="9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780836"/>
        <c:crossesAt val="1"/>
        <c:crossBetween val="between"/>
        <c:dispUnits/>
        <c:majorUnit val="10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225"/>
          <c:y val="0.31675"/>
          <c:w val="0.14075"/>
          <c:h val="0.3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104775</xdr:rowOff>
    </xdr:from>
    <xdr:to>
      <xdr:col>16</xdr:col>
      <xdr:colOff>133350</xdr:colOff>
      <xdr:row>49</xdr:row>
      <xdr:rowOff>47625</xdr:rowOff>
    </xdr:to>
    <xdr:graphicFrame>
      <xdr:nvGraphicFramePr>
        <xdr:cNvPr id="1" name="Chart 1"/>
        <xdr:cNvGraphicFramePr/>
      </xdr:nvGraphicFramePr>
      <xdr:xfrm>
        <a:off x="66675" y="5276850"/>
        <a:ext cx="116776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4871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286500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План на січень- вересень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2019р.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666750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534275" y="733425"/>
          <a:ext cx="11525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7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.09.2019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47625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286500" y="1343025"/>
          <a:ext cx="12477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1 274 186,6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47625</xdr:rowOff>
    </xdr:from>
    <xdr:to>
      <xdr:col>11</xdr:col>
      <xdr:colOff>666750</xdr:colOff>
      <xdr:row>9</xdr:row>
      <xdr:rowOff>142875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534275" y="1343025"/>
          <a:ext cx="1152525" cy="2571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1339597,2</a:t>
          </a:r>
        </a:p>
      </xdr:txBody>
    </xdr:sp>
    <xdr:clientData/>
  </xdr:twoCellAnchor>
  <xdr:twoCellAnchor>
    <xdr:from>
      <xdr:col>11</xdr:col>
      <xdr:colOff>666750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686800" y="733425"/>
          <a:ext cx="10763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 вересень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2019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666750</xdr:colOff>
      <xdr:row>9</xdr:row>
      <xdr:rowOff>142875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791700" y="1333500"/>
          <a:ext cx="1066800" cy="2667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-88154,7</a:t>
          </a:r>
        </a:p>
      </xdr:txBody>
    </xdr:sp>
    <xdr:clientData/>
  </xdr:twoCellAnchor>
  <xdr:twoCellAnchor>
    <xdr:from>
      <xdr:col>6</xdr:col>
      <xdr:colOff>571500</xdr:colOff>
      <xdr:row>4</xdr:row>
      <xdr:rowOff>85725</xdr:rowOff>
    </xdr:from>
    <xdr:to>
      <xdr:col>8</xdr:col>
      <xdr:colOff>257175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238750" y="733425"/>
          <a:ext cx="101917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                План на  вересень 2019р </a:t>
          </a:r>
        </a:p>
      </xdr:txBody>
    </xdr:sp>
    <xdr:clientData/>
  </xdr:twoCellAnchor>
  <xdr:twoCellAnchor>
    <xdr:from>
      <xdr:col>6</xdr:col>
      <xdr:colOff>542925</xdr:colOff>
      <xdr:row>8</xdr:row>
      <xdr:rowOff>47625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210175" y="1343025"/>
          <a:ext cx="10572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169 538,0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342900</xdr:colOff>
      <xdr:row>4</xdr:row>
      <xdr:rowOff>85725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772650" y="733425"/>
          <a:ext cx="10572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вересень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2019р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696325" y="1343025"/>
          <a:ext cx="1095375" cy="2762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-103730,1</a:t>
          </a:r>
        </a:p>
      </xdr:txBody>
    </xdr:sp>
    <xdr:clientData/>
  </xdr:twoCellAnchor>
  <xdr:twoCellAnchor>
    <xdr:from>
      <xdr:col>13</xdr:col>
      <xdr:colOff>428625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858375" y="514350"/>
          <a:ext cx="914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590550</xdr:colOff>
      <xdr:row>29</xdr:row>
      <xdr:rowOff>57150</xdr:rowOff>
    </xdr:from>
    <xdr:to>
      <xdr:col>14</xdr:col>
      <xdr:colOff>257175</xdr:colOff>
      <xdr:row>45</xdr:row>
      <xdr:rowOff>142875</xdr:rowOff>
    </xdr:to>
    <xdr:graphicFrame>
      <xdr:nvGraphicFramePr>
        <xdr:cNvPr id="13" name="Диаграмма 1"/>
        <xdr:cNvGraphicFramePr/>
      </xdr:nvGraphicFramePr>
      <xdr:xfrm>
        <a:off x="590550" y="5676900"/>
        <a:ext cx="9858375" cy="2333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7"/>
      <sheetName val="Лист10"/>
      <sheetName val="Лист9"/>
      <sheetName val="Лист6"/>
      <sheetName val="частка бюдж в ПДФО"/>
      <sheetName val="Лист5"/>
      <sheetName val="Азот и обленерго"/>
      <sheetName val="Лист3"/>
      <sheetName val="22012500"/>
      <sheetName val="210811-3"/>
      <sheetName val="210811 для заход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52-жбк"/>
      <sheetName val="8822-сф"/>
      <sheetName val="%% СФ. 903"/>
      <sheetName val="8882-сф"/>
      <sheetName val="220804. 871"/>
      <sheetName val="депозит"/>
      <sheetName val="надх"/>
      <sheetName val="залишки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кредити"/>
      <sheetName val="повер ПДФО та трансп"/>
      <sheetName val="110202. 861"/>
      <sheetName val="2111 з 2003р"/>
      <sheetName val="Лист2"/>
      <sheetName val="Лист4"/>
      <sheetName val="Лист1"/>
      <sheetName val="Лист8"/>
      <sheetName val="210103. 871"/>
      <sheetName val="2105. 534"/>
      <sheetName val="210815. 561"/>
      <sheetName val="240622. 611"/>
      <sheetName val="5011"/>
      <sheetName val="240619"/>
    </sheetNames>
    <sheetDataSet>
      <sheetData sheetId="28">
        <row r="6">
          <cell r="G6">
            <v>192302.96</v>
          </cell>
          <cell r="K6">
            <v>561857.14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ересень 19"/>
      <sheetName val=" серпень 19"/>
      <sheetName val="липень 19"/>
      <sheetName val="червень 19"/>
      <sheetName val="травень 19"/>
      <sheetName val="квітень 19"/>
      <sheetName val="березень 19"/>
      <sheetName val="лютий 19"/>
      <sheetName val="січень 19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  <sheetName val=" вересень 19"/>
      <sheetName val=" вересень19"/>
      <sheetName val=" вересень  1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W47"/>
  <sheetViews>
    <sheetView zoomScalePageLayoutView="0" workbookViewId="0" topLeftCell="A1">
      <selection activeCell="S42" sqref="S42"/>
    </sheetView>
  </sheetViews>
  <sheetFormatPr defaultColWidth="9.00390625" defaultRowHeight="12.75"/>
  <cols>
    <col min="1" max="1" width="7.50390625" style="0" customWidth="1"/>
    <col min="2" max="4" width="9.253906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253906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7539062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10" t="s">
        <v>69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2"/>
      <c r="Q1" s="1"/>
      <c r="R1" s="113" t="s">
        <v>71</v>
      </c>
      <c r="S1" s="114"/>
      <c r="T1" s="114"/>
      <c r="U1" s="114"/>
      <c r="V1" s="114"/>
      <c r="W1" s="115"/>
    </row>
    <row r="2" spans="1:23" ht="15.75" thickBot="1">
      <c r="A2" s="116" t="s">
        <v>73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8"/>
      <c r="Q2" s="1"/>
      <c r="R2" s="119" t="s">
        <v>74</v>
      </c>
      <c r="S2" s="120"/>
      <c r="T2" s="120"/>
      <c r="U2" s="120"/>
      <c r="V2" s="120"/>
      <c r="W2" s="121"/>
    </row>
    <row r="3" spans="1:23" ht="79.5" thickBot="1">
      <c r="A3" s="23" t="s">
        <v>0</v>
      </c>
      <c r="B3" s="29" t="s">
        <v>1</v>
      </c>
      <c r="C3" s="63" t="s">
        <v>62</v>
      </c>
      <c r="D3" s="104" t="s">
        <v>60</v>
      </c>
      <c r="E3" s="104" t="s">
        <v>61</v>
      </c>
      <c r="F3" s="22" t="s">
        <v>41</v>
      </c>
      <c r="G3" s="29" t="s">
        <v>2</v>
      </c>
      <c r="H3" s="22" t="s">
        <v>3</v>
      </c>
      <c r="I3" s="61" t="s">
        <v>49</v>
      </c>
      <c r="J3" s="89" t="s">
        <v>68</v>
      </c>
      <c r="K3" s="22" t="s">
        <v>4</v>
      </c>
      <c r="L3" s="22" t="s">
        <v>56</v>
      </c>
      <c r="M3" s="29" t="s">
        <v>5</v>
      </c>
      <c r="N3" s="29" t="s">
        <v>70</v>
      </c>
      <c r="O3" s="62" t="s">
        <v>63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2" t="s">
        <v>47</v>
      </c>
      <c r="V3" s="123"/>
      <c r="W3" s="93" t="s">
        <v>27</v>
      </c>
    </row>
    <row r="4" spans="1:23" ht="12.75">
      <c r="A4" s="107">
        <v>43710</v>
      </c>
      <c r="B4" s="65">
        <v>1467.244</v>
      </c>
      <c r="C4" s="79">
        <v>6.74</v>
      </c>
      <c r="D4" s="105">
        <v>6.74</v>
      </c>
      <c r="E4" s="105">
        <f>C4-D4</f>
        <v>0</v>
      </c>
      <c r="F4" s="65">
        <v>118.6646</v>
      </c>
      <c r="G4" s="65">
        <v>165.0299</v>
      </c>
      <c r="H4" s="67">
        <v>457.089</v>
      </c>
      <c r="I4" s="78">
        <v>284.8</v>
      </c>
      <c r="J4" s="78">
        <v>22.79</v>
      </c>
      <c r="K4" s="78">
        <v>0</v>
      </c>
      <c r="L4" s="65">
        <v>432.025</v>
      </c>
      <c r="M4" s="65">
        <f aca="true" t="shared" si="0" ref="M4:M24">N4-B4-C4-F4-G4-H4-I4-J4-K4-L4</f>
        <v>45.21749999999997</v>
      </c>
      <c r="N4" s="65">
        <v>2999.6</v>
      </c>
      <c r="O4" s="65">
        <v>3500</v>
      </c>
      <c r="P4" s="3">
        <f aca="true" t="shared" si="1" ref="P4:P24">N4/O4</f>
        <v>0.8570285714285714</v>
      </c>
      <c r="Q4" s="2">
        <f>AVERAGE(N4:N24)</f>
        <v>6748.8324999999995</v>
      </c>
      <c r="R4" s="94">
        <v>0</v>
      </c>
      <c r="S4" s="95">
        <v>0</v>
      </c>
      <c r="T4" s="96">
        <v>10.4</v>
      </c>
      <c r="U4" s="124">
        <v>0</v>
      </c>
      <c r="V4" s="125"/>
      <c r="W4" s="97">
        <f>R4+S4+U4+T4+V4</f>
        <v>10.4</v>
      </c>
    </row>
    <row r="5" spans="1:23" ht="12.75">
      <c r="A5" s="10">
        <v>43711</v>
      </c>
      <c r="B5" s="65">
        <v>1366.5</v>
      </c>
      <c r="C5" s="79">
        <v>15.32</v>
      </c>
      <c r="D5" s="105">
        <v>15.32</v>
      </c>
      <c r="E5" s="105">
        <f aca="true" t="shared" si="2" ref="E5:E24">C5-D5</f>
        <v>0</v>
      </c>
      <c r="F5" s="65">
        <v>72.7</v>
      </c>
      <c r="G5" s="65">
        <v>223.79</v>
      </c>
      <c r="H5" s="79">
        <v>493.45</v>
      </c>
      <c r="I5" s="78">
        <v>18.45</v>
      </c>
      <c r="J5" s="78">
        <v>11.18</v>
      </c>
      <c r="K5" s="78">
        <v>0</v>
      </c>
      <c r="L5" s="65">
        <v>0</v>
      </c>
      <c r="M5" s="65">
        <f t="shared" si="0"/>
        <v>21.89000000000015</v>
      </c>
      <c r="N5" s="65">
        <v>2223.28</v>
      </c>
      <c r="O5" s="65">
        <v>4500</v>
      </c>
      <c r="P5" s="3">
        <f t="shared" si="1"/>
        <v>0.4940622222222223</v>
      </c>
      <c r="Q5" s="2">
        <v>6748.8</v>
      </c>
      <c r="R5" s="69">
        <v>0</v>
      </c>
      <c r="S5" s="65">
        <v>0</v>
      </c>
      <c r="T5" s="70">
        <v>0</v>
      </c>
      <c r="U5" s="126">
        <v>0</v>
      </c>
      <c r="V5" s="127"/>
      <c r="W5" s="68">
        <f aca="true" t="shared" si="3" ref="W5:W24">R5+S5+U5+T5+V5</f>
        <v>0</v>
      </c>
    </row>
    <row r="6" spans="1:23" ht="12.75">
      <c r="A6" s="107">
        <v>43712</v>
      </c>
      <c r="B6" s="65">
        <v>1747.87</v>
      </c>
      <c r="C6" s="79">
        <v>15.48</v>
      </c>
      <c r="D6" s="105">
        <v>15.48</v>
      </c>
      <c r="E6" s="105">
        <f t="shared" si="2"/>
        <v>0</v>
      </c>
      <c r="F6" s="72">
        <v>46.86</v>
      </c>
      <c r="G6" s="65">
        <v>181.5</v>
      </c>
      <c r="H6" s="80">
        <v>621.79</v>
      </c>
      <c r="I6" s="78">
        <v>285.05</v>
      </c>
      <c r="J6" s="78">
        <v>6.98</v>
      </c>
      <c r="K6" s="78">
        <v>0</v>
      </c>
      <c r="L6" s="78">
        <v>0</v>
      </c>
      <c r="M6" s="65">
        <f t="shared" si="0"/>
        <v>17.11000000000009</v>
      </c>
      <c r="N6" s="65">
        <v>2922.64</v>
      </c>
      <c r="O6" s="65">
        <v>3900</v>
      </c>
      <c r="P6" s="3">
        <f t="shared" si="1"/>
        <v>0.7493948717948717</v>
      </c>
      <c r="Q6" s="2">
        <v>6748.8</v>
      </c>
      <c r="R6" s="71">
        <v>0</v>
      </c>
      <c r="S6" s="72">
        <v>0</v>
      </c>
      <c r="T6" s="73">
        <v>0</v>
      </c>
      <c r="U6" s="128">
        <v>0</v>
      </c>
      <c r="V6" s="129"/>
      <c r="W6" s="68">
        <f t="shared" si="3"/>
        <v>0</v>
      </c>
    </row>
    <row r="7" spans="1:23" ht="12.75">
      <c r="A7" s="10">
        <v>43713</v>
      </c>
      <c r="B7" s="77">
        <v>6645.33</v>
      </c>
      <c r="C7" s="79">
        <v>22.31</v>
      </c>
      <c r="D7" s="105">
        <v>22.31</v>
      </c>
      <c r="E7" s="105">
        <f t="shared" si="2"/>
        <v>0</v>
      </c>
      <c r="F7" s="65">
        <v>69.04</v>
      </c>
      <c r="G7" s="65">
        <v>105.97</v>
      </c>
      <c r="H7" s="79">
        <v>500.68</v>
      </c>
      <c r="I7" s="78">
        <v>42.55</v>
      </c>
      <c r="J7" s="78">
        <v>21.14</v>
      </c>
      <c r="K7" s="78">
        <v>0</v>
      </c>
      <c r="L7" s="78">
        <v>0</v>
      </c>
      <c r="M7" s="65">
        <f t="shared" si="0"/>
        <v>19.650000000000205</v>
      </c>
      <c r="N7" s="65">
        <v>7426.67</v>
      </c>
      <c r="O7" s="65">
        <v>4800</v>
      </c>
      <c r="P7" s="3">
        <f t="shared" si="1"/>
        <v>1.5472229166666667</v>
      </c>
      <c r="Q7" s="2">
        <v>6748.8</v>
      </c>
      <c r="R7" s="71">
        <v>0</v>
      </c>
      <c r="S7" s="72">
        <v>0</v>
      </c>
      <c r="T7" s="73">
        <v>60.38</v>
      </c>
      <c r="U7" s="128">
        <v>0</v>
      </c>
      <c r="V7" s="129"/>
      <c r="W7" s="68">
        <f t="shared" si="3"/>
        <v>60.38</v>
      </c>
    </row>
    <row r="8" spans="1:23" ht="12.75">
      <c r="A8" s="107">
        <v>43714</v>
      </c>
      <c r="B8" s="65">
        <v>14074.38</v>
      </c>
      <c r="C8" s="70">
        <v>147.66</v>
      </c>
      <c r="D8" s="105">
        <v>147.66</v>
      </c>
      <c r="E8" s="105">
        <f t="shared" si="2"/>
        <v>0</v>
      </c>
      <c r="F8" s="78">
        <v>130.18</v>
      </c>
      <c r="G8" s="78">
        <v>186.77</v>
      </c>
      <c r="H8" s="65">
        <v>553.85</v>
      </c>
      <c r="I8" s="78">
        <v>70.28</v>
      </c>
      <c r="J8" s="78">
        <v>54.32</v>
      </c>
      <c r="K8" s="78">
        <v>0</v>
      </c>
      <c r="L8" s="78">
        <v>0</v>
      </c>
      <c r="M8" s="65">
        <f t="shared" si="0"/>
        <v>15.380000000000585</v>
      </c>
      <c r="N8" s="65">
        <v>15232.82</v>
      </c>
      <c r="O8" s="65">
        <v>17500</v>
      </c>
      <c r="P8" s="3">
        <f t="shared" si="1"/>
        <v>0.8704468571428571</v>
      </c>
      <c r="Q8" s="2">
        <v>6748.8</v>
      </c>
      <c r="R8" s="71">
        <v>0</v>
      </c>
      <c r="S8" s="72">
        <v>0</v>
      </c>
      <c r="T8" s="70">
        <v>0</v>
      </c>
      <c r="U8" s="126">
        <v>0</v>
      </c>
      <c r="V8" s="127"/>
      <c r="W8" s="68">
        <f t="shared" si="3"/>
        <v>0</v>
      </c>
    </row>
    <row r="9" spans="1:23" ht="12.75">
      <c r="A9" s="10">
        <v>43717</v>
      </c>
      <c r="B9" s="65">
        <v>6719.16</v>
      </c>
      <c r="C9" s="70">
        <v>13977.88</v>
      </c>
      <c r="D9" s="105">
        <v>22.84</v>
      </c>
      <c r="E9" s="105">
        <f t="shared" si="2"/>
        <v>13955.039999999999</v>
      </c>
      <c r="F9" s="78">
        <v>106.88</v>
      </c>
      <c r="G9" s="82">
        <v>175</v>
      </c>
      <c r="H9" s="65">
        <v>588.8</v>
      </c>
      <c r="I9" s="78">
        <v>5.91</v>
      </c>
      <c r="J9" s="78">
        <v>121.57</v>
      </c>
      <c r="K9" s="78">
        <v>0</v>
      </c>
      <c r="L9" s="78">
        <v>0</v>
      </c>
      <c r="M9" s="65">
        <f t="shared" si="0"/>
        <v>37.32999999999984</v>
      </c>
      <c r="N9" s="65">
        <v>21732.53</v>
      </c>
      <c r="O9" s="65">
        <v>3500</v>
      </c>
      <c r="P9" s="3">
        <f t="shared" si="1"/>
        <v>6.209294285714285</v>
      </c>
      <c r="Q9" s="2">
        <v>6748.8</v>
      </c>
      <c r="R9" s="71">
        <v>0</v>
      </c>
      <c r="S9" s="72">
        <v>0</v>
      </c>
      <c r="T9" s="70">
        <v>0</v>
      </c>
      <c r="U9" s="126">
        <v>0</v>
      </c>
      <c r="V9" s="127"/>
      <c r="W9" s="68">
        <f t="shared" si="3"/>
        <v>0</v>
      </c>
    </row>
    <row r="10" spans="1:23" ht="12.75">
      <c r="A10" s="10">
        <v>43718</v>
      </c>
      <c r="B10" s="65">
        <v>1261.49</v>
      </c>
      <c r="C10" s="70">
        <v>286.73</v>
      </c>
      <c r="D10" s="105">
        <v>7.23</v>
      </c>
      <c r="E10" s="105">
        <f t="shared" si="2"/>
        <v>279.5</v>
      </c>
      <c r="F10" s="78">
        <v>27.23</v>
      </c>
      <c r="G10" s="78">
        <v>192.82</v>
      </c>
      <c r="H10" s="65">
        <v>362.61</v>
      </c>
      <c r="I10" s="78">
        <v>196.67</v>
      </c>
      <c r="J10" s="78">
        <v>47.77</v>
      </c>
      <c r="K10" s="78">
        <v>0</v>
      </c>
      <c r="L10" s="78">
        <v>0</v>
      </c>
      <c r="M10" s="65">
        <f t="shared" si="0"/>
        <v>178.68</v>
      </c>
      <c r="N10" s="65">
        <v>2554</v>
      </c>
      <c r="O10" s="72">
        <v>3600</v>
      </c>
      <c r="P10" s="3">
        <f t="shared" si="1"/>
        <v>0.7094444444444444</v>
      </c>
      <c r="Q10" s="2">
        <v>6748.8</v>
      </c>
      <c r="R10" s="71">
        <v>0.00625</v>
      </c>
      <c r="S10" s="72">
        <v>0</v>
      </c>
      <c r="T10" s="70">
        <v>2.8</v>
      </c>
      <c r="U10" s="126">
        <v>1</v>
      </c>
      <c r="V10" s="127"/>
      <c r="W10" s="68">
        <f>R10+S10+U10+T10+V10</f>
        <v>3.80625</v>
      </c>
    </row>
    <row r="11" spans="1:23" ht="12.75">
      <c r="A11" s="10">
        <v>43719</v>
      </c>
      <c r="B11" s="65">
        <v>667.93</v>
      </c>
      <c r="C11" s="70">
        <v>293</v>
      </c>
      <c r="D11" s="105">
        <v>25.47</v>
      </c>
      <c r="E11" s="105">
        <f t="shared" si="2"/>
        <v>267.53</v>
      </c>
      <c r="F11" s="78">
        <v>41.61</v>
      </c>
      <c r="G11" s="78">
        <v>310.64</v>
      </c>
      <c r="H11" s="65">
        <v>339.4</v>
      </c>
      <c r="I11" s="78">
        <v>93.57</v>
      </c>
      <c r="J11" s="78">
        <v>16.6</v>
      </c>
      <c r="K11" s="78">
        <v>0</v>
      </c>
      <c r="L11" s="78">
        <v>0</v>
      </c>
      <c r="M11" s="65">
        <f t="shared" si="0"/>
        <v>25.54999999999992</v>
      </c>
      <c r="N11" s="65">
        <v>1788.3</v>
      </c>
      <c r="O11" s="65">
        <v>4900</v>
      </c>
      <c r="P11" s="3">
        <f t="shared" si="1"/>
        <v>0.36495918367346936</v>
      </c>
      <c r="Q11" s="2">
        <v>6748.8</v>
      </c>
      <c r="R11" s="69">
        <v>0.00372</v>
      </c>
      <c r="S11" s="65">
        <v>0</v>
      </c>
      <c r="T11" s="70">
        <v>0</v>
      </c>
      <c r="U11" s="126">
        <v>0</v>
      </c>
      <c r="V11" s="127"/>
      <c r="W11" s="68">
        <f t="shared" si="3"/>
        <v>0.00372</v>
      </c>
    </row>
    <row r="12" spans="1:23" ht="12.75">
      <c r="A12" s="10">
        <v>43720</v>
      </c>
      <c r="B12" s="77">
        <v>2223.41</v>
      </c>
      <c r="C12" s="70">
        <v>211.53</v>
      </c>
      <c r="D12" s="105">
        <v>25.45</v>
      </c>
      <c r="E12" s="105">
        <f t="shared" si="2"/>
        <v>186.08</v>
      </c>
      <c r="F12" s="78">
        <v>37.3</v>
      </c>
      <c r="G12" s="78">
        <v>347.32</v>
      </c>
      <c r="H12" s="65">
        <v>552.85</v>
      </c>
      <c r="I12" s="78">
        <v>48.05</v>
      </c>
      <c r="J12" s="78">
        <v>13.74</v>
      </c>
      <c r="K12" s="78">
        <v>0</v>
      </c>
      <c r="L12" s="78">
        <v>0</v>
      </c>
      <c r="M12" s="65">
        <f t="shared" si="0"/>
        <v>12.710000000000116</v>
      </c>
      <c r="N12" s="65">
        <v>3446.91</v>
      </c>
      <c r="O12" s="65">
        <v>5800</v>
      </c>
      <c r="P12" s="3">
        <f t="shared" si="1"/>
        <v>0.5942948275862069</v>
      </c>
      <c r="Q12" s="2">
        <v>6748.8</v>
      </c>
      <c r="R12" s="69">
        <v>0</v>
      </c>
      <c r="S12" s="65">
        <v>0</v>
      </c>
      <c r="T12" s="70">
        <v>0</v>
      </c>
      <c r="U12" s="126">
        <v>0</v>
      </c>
      <c r="V12" s="127"/>
      <c r="W12" s="68">
        <f t="shared" si="3"/>
        <v>0</v>
      </c>
    </row>
    <row r="13" spans="1:23" ht="12.75">
      <c r="A13" s="10">
        <v>43721</v>
      </c>
      <c r="B13" s="65">
        <v>8863.17</v>
      </c>
      <c r="C13" s="70">
        <v>291.18</v>
      </c>
      <c r="D13" s="105">
        <v>13.18</v>
      </c>
      <c r="E13" s="105">
        <f t="shared" si="2"/>
        <v>278</v>
      </c>
      <c r="F13" s="78">
        <v>216.05</v>
      </c>
      <c r="G13" s="78">
        <v>370.9</v>
      </c>
      <c r="H13" s="65">
        <v>690.18</v>
      </c>
      <c r="I13" s="78">
        <v>70.83</v>
      </c>
      <c r="J13" s="78">
        <v>9.4</v>
      </c>
      <c r="K13" s="78">
        <v>0</v>
      </c>
      <c r="L13" s="78">
        <v>0</v>
      </c>
      <c r="M13" s="65">
        <f t="shared" si="0"/>
        <v>18.490000000000713</v>
      </c>
      <c r="N13" s="65">
        <v>10530.2</v>
      </c>
      <c r="O13" s="65">
        <v>6600</v>
      </c>
      <c r="P13" s="3">
        <f t="shared" si="1"/>
        <v>1.5954848484848485</v>
      </c>
      <c r="Q13" s="2">
        <v>6748.8</v>
      </c>
      <c r="R13" s="69">
        <v>0</v>
      </c>
      <c r="S13" s="65">
        <v>0</v>
      </c>
      <c r="T13" s="70">
        <v>0</v>
      </c>
      <c r="U13" s="126">
        <v>0</v>
      </c>
      <c r="V13" s="127"/>
      <c r="W13" s="68">
        <f t="shared" si="3"/>
        <v>0</v>
      </c>
    </row>
    <row r="14" spans="1:23" ht="12.75">
      <c r="A14" s="10">
        <v>43724</v>
      </c>
      <c r="B14" s="65">
        <v>3062.41</v>
      </c>
      <c r="C14" s="70">
        <v>741.75</v>
      </c>
      <c r="D14" s="105">
        <v>145.45</v>
      </c>
      <c r="E14" s="105">
        <f t="shared" si="2"/>
        <v>596.3</v>
      </c>
      <c r="F14" s="78">
        <v>67.2</v>
      </c>
      <c r="G14" s="78">
        <v>332.88</v>
      </c>
      <c r="H14" s="65">
        <v>981.77</v>
      </c>
      <c r="I14" s="78">
        <v>142.79</v>
      </c>
      <c r="J14" s="78">
        <v>10.89</v>
      </c>
      <c r="K14" s="78">
        <v>646.91</v>
      </c>
      <c r="L14" s="78">
        <v>0</v>
      </c>
      <c r="M14" s="65">
        <f t="shared" si="0"/>
        <v>26.370000000000573</v>
      </c>
      <c r="N14" s="65">
        <v>6012.97</v>
      </c>
      <c r="O14" s="65">
        <v>18600</v>
      </c>
      <c r="P14" s="3">
        <f t="shared" si="1"/>
        <v>0.32327795698924733</v>
      </c>
      <c r="Q14" s="2">
        <v>6748.8</v>
      </c>
      <c r="R14" s="69">
        <v>0</v>
      </c>
      <c r="S14" s="65">
        <v>0</v>
      </c>
      <c r="T14" s="74">
        <v>0</v>
      </c>
      <c r="U14" s="126">
        <v>0</v>
      </c>
      <c r="V14" s="127"/>
      <c r="W14" s="68">
        <f t="shared" si="3"/>
        <v>0</v>
      </c>
    </row>
    <row r="15" spans="1:23" ht="12.75">
      <c r="A15" s="10">
        <v>43725</v>
      </c>
      <c r="B15" s="65">
        <v>2414.6</v>
      </c>
      <c r="C15" s="66">
        <v>352.66</v>
      </c>
      <c r="D15" s="105">
        <v>90.86</v>
      </c>
      <c r="E15" s="105">
        <f t="shared" si="2"/>
        <v>261.8</v>
      </c>
      <c r="F15" s="81">
        <v>-4.76</v>
      </c>
      <c r="G15" s="81">
        <v>439.1</v>
      </c>
      <c r="H15" s="82">
        <v>791.27</v>
      </c>
      <c r="I15" s="81">
        <v>84.32</v>
      </c>
      <c r="J15" s="81">
        <v>7.1</v>
      </c>
      <c r="K15" s="81">
        <v>0</v>
      </c>
      <c r="L15" s="81">
        <v>0</v>
      </c>
      <c r="M15" s="65">
        <f t="shared" si="0"/>
        <v>31.77999999999971</v>
      </c>
      <c r="N15" s="65">
        <v>4116.07</v>
      </c>
      <c r="O15" s="72">
        <v>6800</v>
      </c>
      <c r="P15" s="3">
        <f>N15/O15</f>
        <v>0.6053044117647058</v>
      </c>
      <c r="Q15" s="2">
        <v>6748.8</v>
      </c>
      <c r="R15" s="69">
        <v>0</v>
      </c>
      <c r="S15" s="65">
        <v>0</v>
      </c>
      <c r="T15" s="74">
        <v>0</v>
      </c>
      <c r="U15" s="126">
        <v>0</v>
      </c>
      <c r="V15" s="127"/>
      <c r="W15" s="68">
        <f t="shared" si="3"/>
        <v>0</v>
      </c>
    </row>
    <row r="16" spans="1:23" ht="12.75">
      <c r="A16" s="10">
        <v>43726</v>
      </c>
      <c r="B16" s="65"/>
      <c r="C16" s="70"/>
      <c r="D16" s="105"/>
      <c r="E16" s="105">
        <f t="shared" si="2"/>
        <v>0</v>
      </c>
      <c r="F16" s="78"/>
      <c r="G16" s="78"/>
      <c r="H16" s="65"/>
      <c r="I16" s="78"/>
      <c r="J16" s="78"/>
      <c r="K16" s="78"/>
      <c r="L16" s="78"/>
      <c r="M16" s="65">
        <f t="shared" si="0"/>
        <v>0</v>
      </c>
      <c r="N16" s="65"/>
      <c r="O16" s="72">
        <v>7500</v>
      </c>
      <c r="P16" s="3">
        <f t="shared" si="1"/>
        <v>0</v>
      </c>
      <c r="Q16" s="2">
        <v>6748.8</v>
      </c>
      <c r="R16" s="69"/>
      <c r="S16" s="65"/>
      <c r="T16" s="74"/>
      <c r="U16" s="126"/>
      <c r="V16" s="127"/>
      <c r="W16" s="68">
        <f t="shared" si="3"/>
        <v>0</v>
      </c>
    </row>
    <row r="17" spans="1:23" ht="12.75">
      <c r="A17" s="10">
        <v>43727</v>
      </c>
      <c r="B17" s="65"/>
      <c r="C17" s="70"/>
      <c r="D17" s="105"/>
      <c r="E17" s="105">
        <f t="shared" si="2"/>
        <v>0</v>
      </c>
      <c r="F17" s="78"/>
      <c r="G17" s="78"/>
      <c r="H17" s="65"/>
      <c r="I17" s="78"/>
      <c r="J17" s="78"/>
      <c r="K17" s="78"/>
      <c r="L17" s="78"/>
      <c r="M17" s="65">
        <f t="shared" si="0"/>
        <v>0</v>
      </c>
      <c r="N17" s="65"/>
      <c r="O17" s="65">
        <v>12500</v>
      </c>
      <c r="P17" s="3">
        <f t="shared" si="1"/>
        <v>0</v>
      </c>
      <c r="Q17" s="2">
        <v>6748.8</v>
      </c>
      <c r="R17" s="69"/>
      <c r="S17" s="65"/>
      <c r="T17" s="74"/>
      <c r="U17" s="126"/>
      <c r="V17" s="127"/>
      <c r="W17" s="68">
        <f t="shared" si="3"/>
        <v>0</v>
      </c>
    </row>
    <row r="18" spans="1:23" ht="12.75">
      <c r="A18" s="10">
        <v>43728</v>
      </c>
      <c r="B18" s="65"/>
      <c r="C18" s="70"/>
      <c r="D18" s="105"/>
      <c r="E18" s="105">
        <f t="shared" si="2"/>
        <v>0</v>
      </c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15300</v>
      </c>
      <c r="P18" s="3">
        <f>N18/O18</f>
        <v>0</v>
      </c>
      <c r="Q18" s="2">
        <v>6748.8</v>
      </c>
      <c r="R18" s="69"/>
      <c r="S18" s="65"/>
      <c r="T18" s="70"/>
      <c r="U18" s="126"/>
      <c r="V18" s="127"/>
      <c r="W18" s="68">
        <f t="shared" si="3"/>
        <v>0</v>
      </c>
    </row>
    <row r="19" spans="1:23" ht="12.75">
      <c r="A19" s="10">
        <v>43731</v>
      </c>
      <c r="B19" s="65"/>
      <c r="C19" s="70"/>
      <c r="D19" s="105"/>
      <c r="E19" s="105">
        <f t="shared" si="2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4800</v>
      </c>
      <c r="P19" s="3">
        <f t="shared" si="1"/>
        <v>0</v>
      </c>
      <c r="Q19" s="2">
        <v>6748.8</v>
      </c>
      <c r="R19" s="69"/>
      <c r="S19" s="65"/>
      <c r="T19" s="70"/>
      <c r="U19" s="126"/>
      <c r="V19" s="127"/>
      <c r="W19" s="68">
        <f t="shared" si="3"/>
        <v>0</v>
      </c>
    </row>
    <row r="20" spans="1:23" ht="12.75">
      <c r="A20" s="10">
        <v>43732</v>
      </c>
      <c r="B20" s="65"/>
      <c r="C20" s="70"/>
      <c r="D20" s="105"/>
      <c r="E20" s="105">
        <f t="shared" si="2"/>
        <v>0</v>
      </c>
      <c r="F20" s="78"/>
      <c r="G20" s="65"/>
      <c r="H20" s="65"/>
      <c r="I20" s="78"/>
      <c r="J20" s="78"/>
      <c r="K20" s="78"/>
      <c r="L20" s="78"/>
      <c r="M20" s="65">
        <f t="shared" si="0"/>
        <v>0</v>
      </c>
      <c r="N20" s="65"/>
      <c r="O20" s="65">
        <v>4600</v>
      </c>
      <c r="P20" s="3">
        <f t="shared" si="1"/>
        <v>0</v>
      </c>
      <c r="Q20" s="2">
        <v>6748.8</v>
      </c>
      <c r="R20" s="69"/>
      <c r="S20" s="65"/>
      <c r="T20" s="70"/>
      <c r="U20" s="126"/>
      <c r="V20" s="127"/>
      <c r="W20" s="68">
        <f t="shared" si="3"/>
        <v>0</v>
      </c>
    </row>
    <row r="21" spans="1:23" ht="12.75">
      <c r="A21" s="10">
        <v>43733</v>
      </c>
      <c r="B21" s="65"/>
      <c r="C21" s="70"/>
      <c r="D21" s="105"/>
      <c r="E21" s="105">
        <f t="shared" si="2"/>
        <v>0</v>
      </c>
      <c r="F21" s="78"/>
      <c r="G21" s="65"/>
      <c r="H21" s="65"/>
      <c r="I21" s="78"/>
      <c r="J21" s="78"/>
      <c r="K21" s="78"/>
      <c r="L21" s="78"/>
      <c r="M21" s="65">
        <f t="shared" si="0"/>
        <v>0</v>
      </c>
      <c r="N21" s="65"/>
      <c r="O21" s="65">
        <v>3200</v>
      </c>
      <c r="P21" s="3">
        <f t="shared" si="1"/>
        <v>0</v>
      </c>
      <c r="Q21" s="2">
        <v>6748.8</v>
      </c>
      <c r="R21" s="101"/>
      <c r="S21" s="102"/>
      <c r="T21" s="103"/>
      <c r="U21" s="126"/>
      <c r="V21" s="127"/>
      <c r="W21" s="68">
        <f t="shared" si="3"/>
        <v>0</v>
      </c>
    </row>
    <row r="22" spans="1:23" ht="12.75">
      <c r="A22" s="10">
        <v>43734</v>
      </c>
      <c r="B22" s="65"/>
      <c r="C22" s="70"/>
      <c r="D22" s="105"/>
      <c r="E22" s="105">
        <f t="shared" si="2"/>
        <v>0</v>
      </c>
      <c r="F22" s="78"/>
      <c r="G22" s="65"/>
      <c r="H22" s="65"/>
      <c r="I22" s="78"/>
      <c r="J22" s="78"/>
      <c r="K22" s="78"/>
      <c r="L22" s="78"/>
      <c r="M22" s="65">
        <f t="shared" si="0"/>
        <v>0</v>
      </c>
      <c r="N22" s="65"/>
      <c r="O22" s="65">
        <v>5900</v>
      </c>
      <c r="P22" s="3">
        <f t="shared" si="1"/>
        <v>0</v>
      </c>
      <c r="Q22" s="2">
        <v>6748.8</v>
      </c>
      <c r="R22" s="101"/>
      <c r="S22" s="102"/>
      <c r="T22" s="103"/>
      <c r="U22" s="126"/>
      <c r="V22" s="127"/>
      <c r="W22" s="68">
        <f t="shared" si="3"/>
        <v>0</v>
      </c>
    </row>
    <row r="23" spans="1:23" ht="12.75">
      <c r="A23" s="10">
        <v>43735</v>
      </c>
      <c r="B23" s="65"/>
      <c r="C23" s="70"/>
      <c r="D23" s="105"/>
      <c r="E23" s="105">
        <f t="shared" si="2"/>
        <v>0</v>
      </c>
      <c r="F23" s="78"/>
      <c r="G23" s="65"/>
      <c r="H23" s="65"/>
      <c r="I23" s="78"/>
      <c r="J23" s="78"/>
      <c r="K23" s="78"/>
      <c r="L23" s="78"/>
      <c r="M23" s="65">
        <f t="shared" si="0"/>
        <v>0</v>
      </c>
      <c r="N23" s="65"/>
      <c r="O23" s="65">
        <v>13400</v>
      </c>
      <c r="P23" s="3">
        <f>N23/O23</f>
        <v>0</v>
      </c>
      <c r="Q23" s="2">
        <v>6748.8</v>
      </c>
      <c r="R23" s="101"/>
      <c r="S23" s="102"/>
      <c r="T23" s="103"/>
      <c r="U23" s="126"/>
      <c r="V23" s="127"/>
      <c r="W23" s="68">
        <f t="shared" si="3"/>
        <v>0</v>
      </c>
    </row>
    <row r="24" spans="1:23" ht="13.5" thickBot="1">
      <c r="A24" s="10">
        <v>43738</v>
      </c>
      <c r="B24" s="65"/>
      <c r="C24" s="74"/>
      <c r="D24" s="105"/>
      <c r="E24" s="105">
        <f t="shared" si="2"/>
        <v>0</v>
      </c>
      <c r="F24" s="78"/>
      <c r="G24" s="65"/>
      <c r="H24" s="65"/>
      <c r="I24" s="78"/>
      <c r="J24" s="78"/>
      <c r="K24" s="78"/>
      <c r="L24" s="78"/>
      <c r="M24" s="65">
        <f t="shared" si="0"/>
        <v>0</v>
      </c>
      <c r="N24" s="65"/>
      <c r="O24" s="65">
        <v>18000</v>
      </c>
      <c r="P24" s="3">
        <f t="shared" si="1"/>
        <v>0</v>
      </c>
      <c r="Q24" s="2">
        <v>6748.8</v>
      </c>
      <c r="R24" s="98"/>
      <c r="S24" s="99"/>
      <c r="T24" s="100"/>
      <c r="U24" s="138"/>
      <c r="V24" s="139"/>
      <c r="W24" s="108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50513.494</v>
      </c>
      <c r="C25" s="85">
        <f t="shared" si="4"/>
        <v>16362.24</v>
      </c>
      <c r="D25" s="106">
        <f t="shared" si="4"/>
        <v>537.9899999999999</v>
      </c>
      <c r="E25" s="106">
        <f t="shared" si="4"/>
        <v>15824.249999999998</v>
      </c>
      <c r="F25" s="85">
        <f t="shared" si="4"/>
        <v>928.9546</v>
      </c>
      <c r="G25" s="85">
        <f t="shared" si="4"/>
        <v>3031.7198999999996</v>
      </c>
      <c r="H25" s="85">
        <f t="shared" si="4"/>
        <v>6933.739000000001</v>
      </c>
      <c r="I25" s="85">
        <f t="shared" si="4"/>
        <v>1343.2699999999995</v>
      </c>
      <c r="J25" s="85">
        <f t="shared" si="4"/>
        <v>343.48</v>
      </c>
      <c r="K25" s="85">
        <f t="shared" si="4"/>
        <v>646.91</v>
      </c>
      <c r="L25" s="85">
        <f t="shared" si="4"/>
        <v>432.025</v>
      </c>
      <c r="M25" s="84">
        <f t="shared" si="4"/>
        <v>450.1575000000018</v>
      </c>
      <c r="N25" s="84">
        <f t="shared" si="4"/>
        <v>80985.98999999999</v>
      </c>
      <c r="O25" s="84">
        <f t="shared" si="4"/>
        <v>169200</v>
      </c>
      <c r="P25" s="86">
        <f>N25/O25</f>
        <v>0.47864060283687937</v>
      </c>
      <c r="Q25" s="2"/>
      <c r="R25" s="75">
        <f>SUM(R4:R24)</f>
        <v>0.00997</v>
      </c>
      <c r="S25" s="75">
        <f>SUM(S4:S24)</f>
        <v>0</v>
      </c>
      <c r="T25" s="75">
        <f>SUM(T4:T24)</f>
        <v>73.58</v>
      </c>
      <c r="U25" s="140">
        <f>SUM(U4:U24)</f>
        <v>1</v>
      </c>
      <c r="V25" s="141"/>
      <c r="W25" s="109">
        <f>R25+S25+U25+T25+V25</f>
        <v>74.58997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2" t="s">
        <v>33</v>
      </c>
      <c r="S28" s="142"/>
      <c r="T28" s="142"/>
      <c r="U28" s="142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3" t="s">
        <v>29</v>
      </c>
      <c r="S29" s="143"/>
      <c r="T29" s="143"/>
      <c r="U29" s="143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>
        <v>43726</v>
      </c>
      <c r="S30" s="144">
        <f>'[2]залишки'!$G$6/1000</f>
        <v>192.30295999999998</v>
      </c>
      <c r="T30" s="144"/>
      <c r="U30" s="144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1"/>
      <c r="S31" s="144"/>
      <c r="T31" s="144"/>
      <c r="U31" s="144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5" t="s">
        <v>45</v>
      </c>
      <c r="T33" s="146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47" t="s">
        <v>40</v>
      </c>
      <c r="T34" s="147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2" t="s">
        <v>30</v>
      </c>
      <c r="S38" s="142"/>
      <c r="T38" s="142"/>
      <c r="U38" s="142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8" t="s">
        <v>31</v>
      </c>
      <c r="S39" s="148"/>
      <c r="T39" s="148"/>
      <c r="U39" s="148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>
        <v>43726</v>
      </c>
      <c r="S40" s="132">
        <f>'[2]залишки'!$K$6/1000</f>
        <v>561.85714</v>
      </c>
      <c r="T40" s="133"/>
      <c r="U40" s="134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1"/>
      <c r="S41" s="135"/>
      <c r="T41" s="136"/>
      <c r="U41" s="137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S33:T33"/>
    <mergeCell ref="S34:T34"/>
    <mergeCell ref="R38:U38"/>
    <mergeCell ref="R39:U39"/>
    <mergeCell ref="R40:R41"/>
    <mergeCell ref="S40:U41"/>
    <mergeCell ref="U23:V23"/>
    <mergeCell ref="U24:V24"/>
    <mergeCell ref="U25:V25"/>
    <mergeCell ref="R28:U28"/>
    <mergeCell ref="R29:U29"/>
    <mergeCell ref="R30:R31"/>
    <mergeCell ref="S30:U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tabSelected="1" view="pageBreakPreview" zoomScaleSheetLayoutView="100" zoomScalePageLayoutView="0" workbookViewId="0" topLeftCell="A1">
      <selection activeCell="H51" sqref="H51"/>
    </sheetView>
  </sheetViews>
  <sheetFormatPr defaultColWidth="9.25390625" defaultRowHeight="12.75"/>
  <cols>
    <col min="1" max="1" width="13.75390625" style="1" customWidth="1"/>
    <col min="2" max="2" width="10.75390625" style="1" customWidth="1"/>
    <col min="3" max="3" width="11.50390625" style="1" customWidth="1"/>
    <col min="4" max="4" width="9.25390625" style="1" customWidth="1"/>
    <col min="5" max="5" width="6.75390625" style="1" customWidth="1"/>
    <col min="6" max="6" width="9.25390625" style="1" customWidth="1"/>
    <col min="7" max="7" width="7.75390625" style="1" customWidth="1"/>
    <col min="8" max="8" width="9.75390625" style="1" customWidth="1"/>
    <col min="9" max="9" width="8.00390625" style="1" customWidth="1"/>
    <col min="10" max="13" width="9.25390625" style="1" customWidth="1"/>
    <col min="14" max="14" width="10.00390625" style="1" customWidth="1"/>
    <col min="15" max="16384" width="9.25390625" style="1" customWidth="1"/>
  </cols>
  <sheetData>
    <row r="26" spans="1:14" ht="15.75" thickBot="1">
      <c r="A26" s="20"/>
      <c r="B26" s="166" t="s">
        <v>75</v>
      </c>
      <c r="C26" s="166"/>
      <c r="D26" s="166"/>
      <c r="E26" s="166"/>
      <c r="F26" s="166"/>
      <c r="G26" s="166"/>
      <c r="H26" s="166"/>
      <c r="I26" s="166"/>
      <c r="J26" s="166"/>
      <c r="K26" s="166"/>
      <c r="L26" s="167"/>
      <c r="M26" s="167"/>
      <c r="N26" s="167"/>
    </row>
    <row r="27" spans="1:16" ht="54" customHeight="1">
      <c r="A27" s="161" t="s">
        <v>32</v>
      </c>
      <c r="B27" s="157" t="s">
        <v>43</v>
      </c>
      <c r="C27" s="157"/>
      <c r="D27" s="152" t="s">
        <v>48</v>
      </c>
      <c r="E27" s="163"/>
      <c r="F27" s="164" t="s">
        <v>44</v>
      </c>
      <c r="G27" s="151"/>
      <c r="H27" s="165" t="s">
        <v>50</v>
      </c>
      <c r="I27" s="152"/>
      <c r="J27" s="158"/>
      <c r="K27" s="159"/>
      <c r="L27" s="154" t="s">
        <v>36</v>
      </c>
      <c r="M27" s="155"/>
      <c r="N27" s="156"/>
      <c r="O27" s="149" t="s">
        <v>76</v>
      </c>
      <c r="P27" s="150"/>
    </row>
    <row r="28" spans="1:16" ht="30.75" customHeight="1">
      <c r="A28" s="162"/>
      <c r="B28" s="44" t="s">
        <v>72</v>
      </c>
      <c r="C28" s="22" t="s">
        <v>23</v>
      </c>
      <c r="D28" s="44" t="str">
        <f>B28</f>
        <v>план на січень-вересень 2019р.</v>
      </c>
      <c r="E28" s="22" t="str">
        <f>C28</f>
        <v>факт</v>
      </c>
      <c r="F28" s="43" t="str">
        <f>B28</f>
        <v>план на січень-вересень 2019р.</v>
      </c>
      <c r="G28" s="58" t="str">
        <f>C28</f>
        <v>факт</v>
      </c>
      <c r="H28" s="44" t="str">
        <f>B28</f>
        <v>план на січень-вересень 2019р.</v>
      </c>
      <c r="I28" s="22" t="str">
        <f>C28</f>
        <v>факт</v>
      </c>
      <c r="J28" s="43"/>
      <c r="K28" s="58"/>
      <c r="L28" s="41" t="str">
        <f>D28</f>
        <v>план на січень-вересень 2019р.</v>
      </c>
      <c r="M28" s="22" t="str">
        <f>C28</f>
        <v>факт</v>
      </c>
      <c r="N28" s="42" t="s">
        <v>24</v>
      </c>
      <c r="O28" s="151"/>
      <c r="P28" s="152"/>
    </row>
    <row r="29" spans="1:16" ht="23.25" customHeight="1" thickBot="1">
      <c r="A29" s="40">
        <v>561.85714</v>
      </c>
      <c r="B29" s="45">
        <v>85070</v>
      </c>
      <c r="C29" s="45">
        <v>1505.45</v>
      </c>
      <c r="D29" s="45">
        <v>35333</v>
      </c>
      <c r="E29" s="45">
        <v>207.75</v>
      </c>
      <c r="F29" s="45">
        <v>14925</v>
      </c>
      <c r="G29" s="45">
        <v>3659.32</v>
      </c>
      <c r="H29" s="45">
        <v>18</v>
      </c>
      <c r="I29" s="45">
        <v>15</v>
      </c>
      <c r="J29" s="45"/>
      <c r="K29" s="45"/>
      <c r="L29" s="59">
        <v>135346</v>
      </c>
      <c r="M29" s="46">
        <v>5387.52</v>
      </c>
      <c r="N29" s="47">
        <v>-129958.48</v>
      </c>
      <c r="O29" s="168">
        <v>192.30295999999998</v>
      </c>
      <c r="P29" s="153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57"/>
      <c r="P30" s="157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879534.1</v>
      </c>
      <c r="C48" s="28">
        <v>811679.91</v>
      </c>
      <c r="F48" s="1" t="s">
        <v>22</v>
      </c>
      <c r="G48" s="6"/>
      <c r="H48" s="160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151910.3</v>
      </c>
      <c r="C49" s="28">
        <v>125370.74</v>
      </c>
      <c r="G49" s="6"/>
      <c r="H49" s="160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233884.59999999998</v>
      </c>
      <c r="C50" s="28">
        <v>245240.61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39">
      <c r="A51" s="4" t="s">
        <v>41</v>
      </c>
      <c r="B51" s="12">
        <v>29546.4</v>
      </c>
      <c r="C51" s="28">
        <v>28774.61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102445.6</v>
      </c>
      <c r="C52" s="28">
        <v>87514.94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6.25">
      <c r="A53" s="4" t="s">
        <v>4</v>
      </c>
      <c r="B53" s="12">
        <v>5365.3</v>
      </c>
      <c r="C53" s="28">
        <v>6349.46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55</v>
      </c>
      <c r="B54" s="12">
        <v>8469.86</v>
      </c>
      <c r="C54" s="28">
        <v>7734.17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32171.100000000064</v>
      </c>
      <c r="C55" s="12">
        <v>26932.7500000004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1443327.26</v>
      </c>
      <c r="C56" s="9">
        <v>1339597.1900000004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51</v>
      </c>
      <c r="B58" s="9">
        <f>B29</f>
        <v>85070</v>
      </c>
      <c r="C58" s="9">
        <f>C29</f>
        <v>1505.45</v>
      </c>
    </row>
    <row r="59" spans="1:3" ht="26.25">
      <c r="A59" s="76" t="s">
        <v>52</v>
      </c>
      <c r="B59" s="9">
        <f>D29</f>
        <v>35333</v>
      </c>
      <c r="C59" s="9">
        <f>E29</f>
        <v>207.75</v>
      </c>
    </row>
    <row r="60" spans="1:3" ht="12.75">
      <c r="A60" s="76" t="s">
        <v>53</v>
      </c>
      <c r="B60" s="9">
        <f>F29</f>
        <v>14925</v>
      </c>
      <c r="C60" s="9">
        <f>G29</f>
        <v>3659.32</v>
      </c>
    </row>
    <row r="61" spans="1:3" ht="26.25">
      <c r="A61" s="76" t="s">
        <v>54</v>
      </c>
      <c r="B61" s="9">
        <f>H29</f>
        <v>18</v>
      </c>
      <c r="C61" s="9">
        <f>I29</f>
        <v>15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33" sqref="J33"/>
    </sheetView>
  </sheetViews>
  <sheetFormatPr defaultColWidth="9.00390625" defaultRowHeight="12.75"/>
  <cols>
    <col min="1" max="1" width="27.50390625" style="0" customWidth="1"/>
    <col min="2" max="4" width="9.25390625" style="15" customWidth="1"/>
    <col min="5" max="5" width="8.875" style="15" customWidth="1"/>
    <col min="6" max="6" width="9.75390625" style="15" customWidth="1"/>
    <col min="7" max="12" width="9.25390625" style="15" customWidth="1"/>
    <col min="13" max="13" width="9.75390625" style="15" customWidth="1"/>
    <col min="14" max="14" width="13.50390625" style="15" customWidth="1"/>
  </cols>
  <sheetData>
    <row r="2" ht="17.25">
      <c r="B2" s="14" t="s">
        <v>64</v>
      </c>
    </row>
    <row r="3" spans="2:7" ht="17.25" hidden="1">
      <c r="B3" s="14"/>
      <c r="G3" s="15" t="s">
        <v>57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66</v>
      </c>
      <c r="B6" s="11">
        <v>141718.7</v>
      </c>
      <c r="C6" s="11">
        <v>157987.862</v>
      </c>
      <c r="D6" s="11">
        <v>151549</v>
      </c>
      <c r="E6" s="11">
        <v>162802</v>
      </c>
      <c r="F6" s="11">
        <v>173752.7</v>
      </c>
      <c r="G6" s="11">
        <v>152891.4</v>
      </c>
      <c r="H6" s="11">
        <v>163946.9</v>
      </c>
      <c r="I6" s="11">
        <v>169538</v>
      </c>
      <c r="J6" s="11">
        <v>169140.7</v>
      </c>
      <c r="K6" s="11">
        <v>174884.9</v>
      </c>
      <c r="L6" s="11">
        <v>187929.7</v>
      </c>
      <c r="M6" s="11">
        <v>175710.538</v>
      </c>
      <c r="N6" s="31">
        <f>SUM(B6:M6)</f>
        <v>1981852.4</v>
      </c>
    </row>
    <row r="7" spans="1:14" ht="26.25">
      <c r="A7" s="13" t="s">
        <v>77</v>
      </c>
      <c r="B7" s="18">
        <f aca="true" t="shared" si="0" ref="B7:M7">SUM(B8:B16)</f>
        <v>0</v>
      </c>
      <c r="C7" s="18">
        <f t="shared" si="0"/>
        <v>0</v>
      </c>
      <c r="D7" s="18">
        <f>SUM(D8:D16)</f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31">
        <f>SUM(B8:M16)</f>
        <v>0</v>
      </c>
    </row>
    <row r="8" spans="1:14" ht="14.25" customHeight="1" hidden="1">
      <c r="A8" s="25" t="s">
        <v>65</v>
      </c>
      <c r="B8" s="26">
        <v>0</v>
      </c>
      <c r="C8" s="26">
        <v>0</v>
      </c>
      <c r="D8" s="26">
        <v>0</v>
      </c>
      <c r="E8" s="26"/>
      <c r="F8" s="26"/>
      <c r="G8" s="26"/>
      <c r="H8" s="26"/>
      <c r="I8" s="26"/>
      <c r="J8" s="26"/>
      <c r="K8" s="26"/>
      <c r="L8" s="26"/>
      <c r="M8" s="26"/>
      <c r="N8" s="27">
        <f aca="true" t="shared" si="1" ref="N8:N17">SUM(B8:M8)</f>
        <v>0</v>
      </c>
    </row>
    <row r="9" spans="1:14" ht="12.75" hidden="1">
      <c r="A9" s="25" t="s">
        <v>65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>
        <f t="shared" si="1"/>
        <v>0</v>
      </c>
    </row>
    <row r="10" spans="1:14" ht="12.75" hidden="1">
      <c r="A10" s="25" t="s">
        <v>65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>
        <f t="shared" si="1"/>
        <v>0</v>
      </c>
    </row>
    <row r="11" spans="1:14" ht="12.75" hidden="1">
      <c r="A11" s="25" t="s">
        <v>65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f t="shared" si="1"/>
        <v>0</v>
      </c>
    </row>
    <row r="12" spans="1:14" ht="12.75" hidden="1">
      <c r="A12" s="25" t="s">
        <v>65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65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65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65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67</v>
      </c>
      <c r="B17" s="30">
        <f>B7+B6</f>
        <v>141718.7</v>
      </c>
      <c r="C17" s="30">
        <f aca="true" t="shared" si="2" ref="C17:M17">C7+C6</f>
        <v>157987.862</v>
      </c>
      <c r="D17" s="30">
        <f t="shared" si="2"/>
        <v>151549</v>
      </c>
      <c r="E17" s="30">
        <f t="shared" si="2"/>
        <v>162802</v>
      </c>
      <c r="F17" s="30">
        <f t="shared" si="2"/>
        <v>173752.7</v>
      </c>
      <c r="G17" s="30">
        <f t="shared" si="2"/>
        <v>152891.4</v>
      </c>
      <c r="H17" s="30">
        <f t="shared" si="2"/>
        <v>163946.9</v>
      </c>
      <c r="I17" s="30">
        <f t="shared" si="2"/>
        <v>169538</v>
      </c>
      <c r="J17" s="30">
        <f t="shared" si="2"/>
        <v>169140.7</v>
      </c>
      <c r="K17" s="30">
        <f t="shared" si="2"/>
        <v>174884.9</v>
      </c>
      <c r="L17" s="30">
        <f t="shared" si="2"/>
        <v>187929.7</v>
      </c>
      <c r="M17" s="30">
        <f t="shared" si="2"/>
        <v>175710.538</v>
      </c>
      <c r="N17" s="32">
        <f t="shared" si="1"/>
        <v>1981852.4</v>
      </c>
      <c r="O17" s="15"/>
    </row>
    <row r="19" ht="12.75" hidden="1"/>
    <row r="20" spans="1:13" ht="12.75" hidden="1">
      <c r="A20" t="s">
        <v>58</v>
      </c>
      <c r="B20" s="15">
        <v>98086.2</v>
      </c>
      <c r="I20" s="88"/>
      <c r="J20" s="88"/>
      <c r="K20" s="88"/>
      <c r="L20" s="88"/>
      <c r="M20" s="88"/>
    </row>
    <row r="21" spans="1:2" ht="12.75" hidden="1">
      <c r="A21" t="s">
        <v>59</v>
      </c>
      <c r="B21" s="15">
        <f>B20-B17</f>
        <v>-43632.500000000015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dohod1</cp:lastModifiedBy>
  <cp:lastPrinted>2019-07-24T09:11:41Z</cp:lastPrinted>
  <dcterms:created xsi:type="dcterms:W3CDTF">2006-11-30T08:16:02Z</dcterms:created>
  <dcterms:modified xsi:type="dcterms:W3CDTF">2019-09-18T09:47:02Z</dcterms:modified>
  <cp:category/>
  <cp:version/>
  <cp:contentType/>
  <cp:contentStatus/>
</cp:coreProperties>
</file>